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4745" windowHeight="8625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comments1.xml><?xml version="1.0" encoding="utf-8"?>
<comments xmlns="http://schemas.openxmlformats.org/spreadsheetml/2006/main">
  <authors>
    <author>EJWheeler</author>
  </authors>
  <commentList>
    <comment ref="A47" authorId="0">
      <text>
        <r>
          <rPr>
            <b/>
            <sz val="8"/>
            <rFont val="Tahoma"/>
            <family val="2"/>
          </rPr>
          <t>F&amp;A Rate x (Total Direct Costs minus (category A and Subcontract Direct Costs in excess of the first $25,000))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<sst xmlns="http://schemas.openxmlformats.org/spreadsheetml/2006/main" count="50" uniqueCount="50">
  <si>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PI Name:</t>
  </si>
  <si>
    <t>internal purposes only and will not be sent to NIH.</t>
  </si>
  <si>
    <t>Year One</t>
  </si>
  <si>
    <t xml:space="preserve">Year Two </t>
  </si>
  <si>
    <t>Year Three</t>
  </si>
  <si>
    <t>Year Four</t>
  </si>
  <si>
    <t>Year Five</t>
  </si>
  <si>
    <t>Cumulative</t>
  </si>
  <si>
    <t>Total</t>
  </si>
  <si>
    <t>Additional Module(s)</t>
  </si>
  <si>
    <r>
      <t>Category A</t>
    </r>
    <r>
      <rPr>
        <sz val="10"/>
        <rFont val="Times New Roman"/>
        <family val="1"/>
      </rPr>
      <t xml:space="preserve"> (Exempt from F&amp;A costs)</t>
    </r>
  </si>
  <si>
    <t>Off-Campus Space Rental</t>
  </si>
  <si>
    <t>Patient Care Costs</t>
  </si>
  <si>
    <t>Alterations and Renovation Costs</t>
  </si>
  <si>
    <r>
      <t>Category B</t>
    </r>
    <r>
      <rPr>
        <sz val="10"/>
        <rFont val="Times New Roman"/>
        <family val="1"/>
      </rPr>
      <t xml:space="preserve">  - Subcontracts (F&amp;A calculated on first $25,000 of each subcontract)</t>
    </r>
  </si>
  <si>
    <t>Subcontract amounts should be calculated to the nearest $1,000 (rather than in $25,000 modules).</t>
  </si>
  <si>
    <r>
      <t>Category C</t>
    </r>
    <r>
      <rPr>
        <sz val="10"/>
        <rFont val="Times New Roman"/>
        <family val="1"/>
      </rPr>
      <t xml:space="preserve"> (Subject to F&amp;A)</t>
    </r>
  </si>
  <si>
    <t xml:space="preserve">Total of ALL other costs (salaries, fringe benefits, supplies and expense, consultant costs, travel, animal care costs, other </t>
  </si>
  <si>
    <t xml:space="preserve">direct costs).  Remember that the NIH Salary Cap still applies.  List these costs individually only if you find it useful within </t>
  </si>
  <si>
    <t>TOTAL DIRECT COSTS (A + B + C)</t>
  </si>
  <si>
    <t>STOP:  DO MODULAR CALCULATION NOW</t>
  </si>
  <si>
    <t>Total Costs (All Years)</t>
  </si>
  <si>
    <t xml:space="preserve">Div. by # of Yrs </t>
  </si>
  <si>
    <t>Round to nearest $25K</t>
  </si>
  <si>
    <t xml:space="preserve">Insert the rounded number for each year of the budget in the line below. </t>
  </si>
  <si>
    <t>Totals (including     additional modules)</t>
  </si>
  <si>
    <t>F&amp;A BASE</t>
  </si>
  <si>
    <t>F&amp;A COSTS</t>
  </si>
  <si>
    <t>TOTAL COST</t>
  </si>
  <si>
    <t>Florida State University</t>
  </si>
  <si>
    <t>Tuition</t>
  </si>
  <si>
    <t>When recording additional modules, specify budget year in Row H7 in the format "Year One".</t>
  </si>
  <si>
    <t>Year ?</t>
  </si>
  <si>
    <t>NIH Modular Grant Budget Tabulator (On-Campus Research, Non-NHMFL Facilities)</t>
  </si>
  <si>
    <t>[Sub 1] Direct Costs</t>
  </si>
  <si>
    <t>[Sub 1] Indirect Costs</t>
  </si>
  <si>
    <t>[Sub 2] Direct Costs</t>
  </si>
  <si>
    <t>[Sub 2] Indirect Costs</t>
  </si>
  <si>
    <t>[Sub 3] Direct Costs</t>
  </si>
  <si>
    <t>[Sub 3] Indirect Costs</t>
  </si>
  <si>
    <t>CONSORTIUM F&amp;A</t>
  </si>
  <si>
    <t>TOTAL DIRECT COSTS</t>
  </si>
  <si>
    <t>DC LESS CONSORTIUM</t>
  </si>
  <si>
    <t>F&amp;A</t>
  </si>
  <si>
    <t xml:space="preserve">List each subcontract by name of subcontractor and the total direct and F&amp;A to be awarded to that subcontract.    </t>
  </si>
  <si>
    <t>Equipment Items $5,000 or more each</t>
  </si>
  <si>
    <t xml:space="preserve">Complete this template and submit it with your NIH modular grant applications to SRA.  This form will be used for  </t>
  </si>
  <si>
    <t xml:space="preserve">the department – SRA requires only the bottom line total.   </t>
  </si>
  <si>
    <t>54.0% MTDC</t>
  </si>
  <si>
    <t>DSR Form 24 (Revised 08/09/19)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</si>
</sst>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0.000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34" borderId="21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vertical="center"/>
    </xf>
    <xf numFmtId="165" fontId="1" fillId="0" borderId="14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33" borderId="24" xfId="0" applyFont="1" applyFill="1" applyBorder="1" applyAlignment="1">
      <alignment/>
    </xf>
    <xf numFmtId="165" fontId="1" fillId="0" borderId="14" xfId="0" applyNumberFormat="1" applyFont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Continuous"/>
    </xf>
    <xf numFmtId="165" fontId="1" fillId="0" borderId="18" xfId="0" applyNumberFormat="1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165" fontId="1" fillId="0" borderId="22" xfId="0" applyNumberFormat="1" applyFont="1" applyFill="1" applyBorder="1" applyAlignment="1">
      <alignment horizontal="centerContinuous" vertical="center"/>
    </xf>
    <xf numFmtId="166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/>
    </xf>
    <xf numFmtId="165" fontId="1" fillId="0" borderId="18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1" fillId="0" borderId="26" xfId="0" applyFont="1" applyBorder="1" applyAlignment="1">
      <alignment/>
    </xf>
    <xf numFmtId="165" fontId="1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165" fontId="1" fillId="0" borderId="26" xfId="0" applyNumberFormat="1" applyFont="1" applyBorder="1" applyAlignment="1">
      <alignment horizontal="center"/>
    </xf>
    <xf numFmtId="165" fontId="1" fillId="0" borderId="28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wrapText="1"/>
    </xf>
    <xf numFmtId="165" fontId="1" fillId="0" borderId="27" xfId="0" applyNumberFormat="1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Continuous"/>
    </xf>
    <xf numFmtId="165" fontId="1" fillId="0" borderId="17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165" fontId="1" fillId="0" borderId="10" xfId="0" applyNumberFormat="1" applyFont="1" applyBorder="1" applyAlignment="1">
      <alignment horizontal="centerContinuous" vertical="center"/>
    </xf>
    <xf numFmtId="165" fontId="1" fillId="0" borderId="25" xfId="0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165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3" fillId="0" borderId="22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Continuous"/>
    </xf>
    <xf numFmtId="165" fontId="3" fillId="0" borderId="17" xfId="0" applyNumberFormat="1" applyFont="1" applyBorder="1" applyAlignment="1">
      <alignment horizontal="centerContinuous"/>
    </xf>
    <xf numFmtId="165" fontId="3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Continuous" vertical="top" wrapText="1"/>
    </xf>
    <xf numFmtId="165" fontId="1" fillId="0" borderId="18" xfId="0" applyNumberFormat="1" applyFont="1" applyFill="1" applyBorder="1" applyAlignment="1">
      <alignment horizontal="centerContinuous" vertical="top" wrapText="1"/>
    </xf>
    <xf numFmtId="0" fontId="1" fillId="0" borderId="24" xfId="0" applyFont="1" applyBorder="1" applyAlignment="1">
      <alignment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2" width="11.00390625" style="1" customWidth="1"/>
    <col min="3" max="3" width="12.140625" style="1" customWidth="1"/>
    <col min="4" max="4" width="11.8515625" style="1" customWidth="1"/>
    <col min="5" max="6" width="11.140625" style="1" customWidth="1"/>
    <col min="7" max="7" width="10.00390625" style="1" customWidth="1"/>
    <col min="8" max="8" width="9.8515625" style="1" customWidth="1"/>
    <col min="9" max="13" width="0" style="0" hidden="1" customWidth="1"/>
    <col min="14" max="17" width="9.140625" style="101" customWidth="1"/>
  </cols>
  <sheetData>
    <row r="1" ht="12.75">
      <c r="A1" s="54" t="s">
        <v>31</v>
      </c>
    </row>
    <row r="2" spans="5:8" ht="12.75">
      <c r="E2" s="4" t="s">
        <v>0</v>
      </c>
      <c r="F2" s="2"/>
      <c r="G2" s="2"/>
      <c r="H2" s="2"/>
    </row>
    <row r="3" spans="1:8" ht="18.75" customHeight="1">
      <c r="A3" s="29" t="s">
        <v>29</v>
      </c>
      <c r="B3" s="3"/>
      <c r="C3" s="3"/>
      <c r="D3" s="3"/>
      <c r="E3" s="3"/>
      <c r="F3" s="3"/>
      <c r="G3" s="3"/>
      <c r="H3" s="3"/>
    </row>
    <row r="4" spans="1:8" ht="21" customHeight="1">
      <c r="A4" s="30" t="s">
        <v>33</v>
      </c>
      <c r="B4" s="3"/>
      <c r="C4" s="3"/>
      <c r="D4" s="3"/>
      <c r="E4" s="3"/>
      <c r="F4" s="3"/>
      <c r="G4" s="3"/>
      <c r="H4" s="3"/>
    </row>
    <row r="5" spans="1:8" ht="12.75">
      <c r="A5" s="5" t="s">
        <v>46</v>
      </c>
      <c r="B5" s="6"/>
      <c r="C5" s="6"/>
      <c r="D5" s="6"/>
      <c r="E5" s="6"/>
      <c r="F5" s="6"/>
      <c r="G5" s="6"/>
      <c r="H5" s="6"/>
    </row>
    <row r="6" spans="1:8" ht="18" customHeight="1">
      <c r="A6" s="7" t="s">
        <v>1</v>
      </c>
      <c r="B6" s="6"/>
      <c r="C6" s="6"/>
      <c r="D6" s="6"/>
      <c r="E6" s="6"/>
      <c r="F6" s="6"/>
      <c r="G6" s="6"/>
      <c r="H6" s="52"/>
    </row>
    <row r="7" spans="1:8" ht="14.25" customHeight="1">
      <c r="A7" s="75"/>
      <c r="B7" s="64" t="s">
        <v>2</v>
      </c>
      <c r="C7" s="13" t="s">
        <v>3</v>
      </c>
      <c r="D7" s="13" t="s">
        <v>4</v>
      </c>
      <c r="E7" s="13" t="s">
        <v>5</v>
      </c>
      <c r="F7" s="76" t="s">
        <v>6</v>
      </c>
      <c r="G7" s="92" t="s">
        <v>7</v>
      </c>
      <c r="H7" s="13" t="s">
        <v>32</v>
      </c>
    </row>
    <row r="8" spans="1:18" ht="22.5" customHeight="1">
      <c r="A8" s="63"/>
      <c r="B8" s="65"/>
      <c r="C8" s="14"/>
      <c r="D8" s="14"/>
      <c r="E8" s="14"/>
      <c r="F8" s="94"/>
      <c r="G8" s="93" t="s">
        <v>8</v>
      </c>
      <c r="H8" s="14" t="s">
        <v>9</v>
      </c>
      <c r="R8" s="53"/>
    </row>
    <row r="9" spans="1:8" ht="13.5" customHeight="1">
      <c r="A9" s="15" t="s">
        <v>10</v>
      </c>
      <c r="B9" s="19"/>
      <c r="C9" s="16"/>
      <c r="D9" s="16"/>
      <c r="E9" s="16"/>
      <c r="F9" s="16"/>
      <c r="G9" s="17"/>
      <c r="H9" s="56"/>
    </row>
    <row r="10" spans="1:8" ht="25.5">
      <c r="A10" s="109" t="s">
        <v>45</v>
      </c>
      <c r="B10" s="95"/>
      <c r="C10" s="47"/>
      <c r="D10" s="47"/>
      <c r="E10" s="47"/>
      <c r="F10" s="90"/>
      <c r="G10" s="89">
        <f>SUM(B10:F10)</f>
        <v>0</v>
      </c>
      <c r="H10" s="47"/>
    </row>
    <row r="11" spans="1:8" ht="25.5" customHeight="1">
      <c r="A11" s="71" t="s">
        <v>11</v>
      </c>
      <c r="B11" s="66"/>
      <c r="C11" s="47"/>
      <c r="D11" s="47"/>
      <c r="E11" s="47"/>
      <c r="F11" s="90"/>
      <c r="G11" s="89">
        <f>SUM(B11:F11)</f>
        <v>0</v>
      </c>
      <c r="H11" s="47"/>
    </row>
    <row r="12" spans="1:8" ht="26.25" customHeight="1">
      <c r="A12" s="71" t="s">
        <v>12</v>
      </c>
      <c r="B12" s="66"/>
      <c r="C12" s="47"/>
      <c r="D12" s="47"/>
      <c r="E12" s="47"/>
      <c r="F12" s="90"/>
      <c r="G12" s="89">
        <f>SUM(B12:F12)</f>
        <v>0</v>
      </c>
      <c r="H12" s="47"/>
    </row>
    <row r="13" spans="1:8" ht="26.25" customHeight="1">
      <c r="A13" s="71" t="s">
        <v>13</v>
      </c>
      <c r="B13" s="67"/>
      <c r="C13" s="57"/>
      <c r="D13" s="57"/>
      <c r="E13" s="57"/>
      <c r="F13" s="91"/>
      <c r="G13" s="89">
        <f>SUM(B13:F13)</f>
        <v>0</v>
      </c>
      <c r="H13" s="57"/>
    </row>
    <row r="14" spans="1:8" ht="26.25" customHeight="1">
      <c r="A14" s="71" t="s">
        <v>30</v>
      </c>
      <c r="B14" s="67"/>
      <c r="C14" s="57"/>
      <c r="D14" s="57"/>
      <c r="E14" s="57"/>
      <c r="F14" s="90"/>
      <c r="G14" s="89">
        <f>SUM(B14:F14)</f>
        <v>0</v>
      </c>
      <c r="H14" s="47"/>
    </row>
    <row r="15" spans="1:8" ht="14.25" customHeight="1">
      <c r="A15" s="18" t="s">
        <v>14</v>
      </c>
      <c r="B15" s="19"/>
      <c r="C15" s="19"/>
      <c r="D15" s="19"/>
      <c r="E15" s="19"/>
      <c r="F15" s="19"/>
      <c r="G15" s="19"/>
      <c r="H15" s="20"/>
    </row>
    <row r="16" spans="1:8" ht="12.75">
      <c r="A16" s="21" t="s">
        <v>44</v>
      </c>
      <c r="B16" s="22"/>
      <c r="C16" s="22"/>
      <c r="D16" s="22"/>
      <c r="E16" s="22"/>
      <c r="F16" s="22"/>
      <c r="G16" s="22"/>
      <c r="H16" s="23"/>
    </row>
    <row r="17" spans="1:8" ht="12.75">
      <c r="A17" s="24" t="s">
        <v>15</v>
      </c>
      <c r="B17" s="25"/>
      <c r="C17" s="25"/>
      <c r="D17" s="25"/>
      <c r="E17" s="25"/>
      <c r="F17" s="25"/>
      <c r="G17" s="25"/>
      <c r="H17" s="26"/>
    </row>
    <row r="18" spans="1:17" ht="12.75">
      <c r="A18" s="69" t="s">
        <v>34</v>
      </c>
      <c r="B18" s="41"/>
      <c r="C18" s="41"/>
      <c r="D18" s="41"/>
      <c r="E18" s="41"/>
      <c r="F18" s="73"/>
      <c r="G18" s="81">
        <f>B18+C18+D18+E18+F18</f>
        <v>0</v>
      </c>
      <c r="H18" s="34"/>
      <c r="I18" s="40">
        <f>IF($B18+$B19&gt;25000,B18+B19-25000,0)</f>
        <v>0</v>
      </c>
      <c r="J18" s="40">
        <f>IF(I18&gt;0,C18+C19,IF(SUM(B18:C19)&gt;25000,SUM(B18:C19)-25000,0))</f>
        <v>0</v>
      </c>
      <c r="K18" s="39">
        <f>IF(I18+J18&gt;0,D18+D19,IF(SUM(B18:D19)&gt;25000,SUM(B18:D19)-25000,0))</f>
        <v>0</v>
      </c>
      <c r="L18" s="40">
        <f>IF(I18+J18+K18&gt;0,E18+E19,IF(SUM(B18:E19)&gt;25000,SUM(B18:E19)-25000,0))</f>
        <v>0</v>
      </c>
      <c r="M18" s="39">
        <f>IF(I18+J18+K18+L18&gt;0,F18+F19,IF(SUM(B18:F19)&gt;25000,SUM(B18:F19)-25000,0))</f>
        <v>0</v>
      </c>
      <c r="N18" s="55"/>
      <c r="O18" s="55"/>
      <c r="P18" s="55"/>
      <c r="Q18" s="55"/>
    </row>
    <row r="19" spans="1:17" ht="12.75">
      <c r="A19" s="69" t="s">
        <v>35</v>
      </c>
      <c r="B19" s="41"/>
      <c r="C19" s="41"/>
      <c r="D19" s="41"/>
      <c r="E19" s="41"/>
      <c r="F19" s="72"/>
      <c r="G19" s="55">
        <f>B19+C19+D19+E19+F19</f>
        <v>0</v>
      </c>
      <c r="H19" s="35"/>
      <c r="I19" s="40"/>
      <c r="J19" s="40"/>
      <c r="K19" s="39"/>
      <c r="L19" s="40"/>
      <c r="M19" s="39"/>
      <c r="N19" s="55"/>
      <c r="O19" s="55"/>
      <c r="P19" s="55"/>
      <c r="Q19" s="55"/>
    </row>
    <row r="20" spans="1:17" ht="12.75">
      <c r="A20" s="69" t="s">
        <v>36</v>
      </c>
      <c r="B20" s="41"/>
      <c r="C20" s="41"/>
      <c r="D20" s="41"/>
      <c r="E20" s="41"/>
      <c r="F20" s="72"/>
      <c r="G20" s="55">
        <f>B20+C20+D20+E20+F20</f>
        <v>0</v>
      </c>
      <c r="H20" s="35"/>
      <c r="I20" s="40">
        <f>IF($B20+$B21&gt;25000,B20+B21-25000,0)</f>
        <v>0</v>
      </c>
      <c r="J20" s="40">
        <f>IF(I20&gt;0,C20+C21,IF(SUM(B20:C21)&gt;25000,SUM(B20:C21)-25000,0))</f>
        <v>0</v>
      </c>
      <c r="K20" s="39">
        <f>IF(I20+J20&gt;0,D20+D21,IF(SUM(B20:D21)&gt;25000,SUM(B20:D21)-25000,0))</f>
        <v>0</v>
      </c>
      <c r="L20" s="40">
        <f>IF(I20+J20+K20&gt;0,E20+E21,IF(SUM(B20:E21)&gt;25000,SUM(B20:E21)-25000,0))</f>
        <v>0</v>
      </c>
      <c r="M20" s="39">
        <f>IF(I20+J20+K20+L20&gt;0,F20+F21,IF(SUM(B20:F21)&gt;25000,SUM(B20:F21)-25000,0))</f>
        <v>0</v>
      </c>
      <c r="N20" s="55"/>
      <c r="O20" s="55"/>
      <c r="P20" s="55"/>
      <c r="Q20" s="55"/>
    </row>
    <row r="21" spans="1:17" ht="12.75">
      <c r="A21" s="69" t="s">
        <v>37</v>
      </c>
      <c r="B21" s="41"/>
      <c r="C21" s="41"/>
      <c r="D21" s="41"/>
      <c r="E21" s="41"/>
      <c r="F21" s="72"/>
      <c r="G21" s="55">
        <f>B21+C21+D21+E21+F21</f>
        <v>0</v>
      </c>
      <c r="H21" s="35"/>
      <c r="I21" s="40"/>
      <c r="J21" s="40"/>
      <c r="K21" s="39"/>
      <c r="L21" s="40"/>
      <c r="M21" s="39"/>
      <c r="N21" s="55"/>
      <c r="O21" s="55"/>
      <c r="P21" s="55"/>
      <c r="Q21" s="55"/>
    </row>
    <row r="22" spans="1:17" ht="13.5" customHeight="1">
      <c r="A22" s="69" t="s">
        <v>38</v>
      </c>
      <c r="B22" s="55"/>
      <c r="C22" s="36"/>
      <c r="D22" s="36"/>
      <c r="E22" s="36"/>
      <c r="F22" s="72"/>
      <c r="G22" s="55">
        <f>B22+C22+D22+E22+F22</f>
        <v>0</v>
      </c>
      <c r="H22" s="35"/>
      <c r="I22" s="40">
        <f>IF($B22+$B23&gt;25000,B22+B23-25000,0)</f>
        <v>0</v>
      </c>
      <c r="J22" s="34">
        <f>IF(I22&gt;0,C22+C23,IF(SUM(B22:C23)&gt;25000,SUM(B22:C23)-25000,0))</f>
        <v>0</v>
      </c>
      <c r="K22" s="34">
        <f>IF(I22+J22&gt;0,D22+D23,IF(SUM(B22:D23)&gt;25000,SUM(B22:D23)-25000,0))</f>
        <v>0</v>
      </c>
      <c r="L22" s="34">
        <f>IF($D$22+K22&gt;=25000,25000-K22,$D$22)</f>
        <v>0</v>
      </c>
      <c r="M22" s="34">
        <f>IF(I22+J22+K22+L22&gt;0,F22+F23,IF(SUM(B22:F23)&gt;25000,SUM(B22:F23)-25000,0))</f>
        <v>0</v>
      </c>
      <c r="N22" s="55"/>
      <c r="O22" s="55"/>
      <c r="P22" s="55"/>
      <c r="Q22" s="55"/>
    </row>
    <row r="23" spans="1:17" ht="13.5" customHeight="1">
      <c r="A23" s="63" t="s">
        <v>39</v>
      </c>
      <c r="B23" s="55"/>
      <c r="C23" s="36"/>
      <c r="D23" s="36"/>
      <c r="E23" s="36"/>
      <c r="F23" s="74"/>
      <c r="G23" s="82">
        <f>B23+C23+D23+E23+J27+F23</f>
        <v>0</v>
      </c>
      <c r="H23" s="37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68" t="s">
        <v>16</v>
      </c>
      <c r="B24" s="19"/>
      <c r="C24" s="19"/>
      <c r="D24" s="19"/>
      <c r="E24" s="19"/>
      <c r="F24" s="19"/>
      <c r="G24" s="19"/>
      <c r="H24" s="23"/>
      <c r="I24" s="51">
        <f>SUM(I18:I22)</f>
        <v>0</v>
      </c>
      <c r="J24" s="51">
        <f>SUM(J18:J22)</f>
        <v>0</v>
      </c>
      <c r="K24" s="51"/>
      <c r="L24" s="51">
        <f>SUM(L18:L22)</f>
        <v>0</v>
      </c>
      <c r="M24" s="51"/>
      <c r="N24" s="102"/>
      <c r="O24" s="102"/>
      <c r="P24" s="102"/>
      <c r="Q24" s="102"/>
    </row>
    <row r="25" spans="1:8" ht="12.75">
      <c r="A25" s="27" t="s">
        <v>17</v>
      </c>
      <c r="B25" s="22"/>
      <c r="C25" s="22"/>
      <c r="D25" s="22"/>
      <c r="E25" s="22"/>
      <c r="F25" s="22"/>
      <c r="G25" s="22"/>
      <c r="H25" s="23"/>
    </row>
    <row r="26" spans="1:8" ht="12.75">
      <c r="A26" s="27" t="s">
        <v>18</v>
      </c>
      <c r="B26" s="22"/>
      <c r="C26" s="22"/>
      <c r="D26" s="22"/>
      <c r="E26" s="22"/>
      <c r="F26" s="22"/>
      <c r="G26" s="22"/>
      <c r="H26" s="23"/>
    </row>
    <row r="27" spans="1:8" ht="12.75">
      <c r="A27" s="28" t="s">
        <v>47</v>
      </c>
      <c r="B27" s="25"/>
      <c r="C27" s="25"/>
      <c r="D27" s="25"/>
      <c r="E27" s="25"/>
      <c r="F27" s="25"/>
      <c r="G27" s="22"/>
      <c r="H27" s="26"/>
    </row>
    <row r="28" spans="1:8" ht="12.75">
      <c r="A28" s="75"/>
      <c r="B28" s="40"/>
      <c r="C28" s="34"/>
      <c r="D28" s="34"/>
      <c r="E28" s="34"/>
      <c r="F28" s="73"/>
      <c r="G28" s="81">
        <f>SUM(B28:F28)</f>
        <v>0</v>
      </c>
      <c r="H28" s="34"/>
    </row>
    <row r="29" spans="1:8" ht="12.75">
      <c r="A29" s="69"/>
      <c r="B29" s="41"/>
      <c r="C29" s="41"/>
      <c r="D29" s="41"/>
      <c r="E29" s="41"/>
      <c r="F29" s="72"/>
      <c r="G29" s="55">
        <f>SUM(B29:F29)</f>
        <v>0</v>
      </c>
      <c r="H29" s="35"/>
    </row>
    <row r="30" spans="1:8" ht="12.75">
      <c r="A30" s="69"/>
      <c r="B30" s="41"/>
      <c r="C30" s="35"/>
      <c r="D30" s="35"/>
      <c r="E30" s="35"/>
      <c r="F30" s="72"/>
      <c r="G30" s="55">
        <f aca="true" t="shared" si="0" ref="G30:G35">SUM(B30:F30)</f>
        <v>0</v>
      </c>
      <c r="H30" s="35"/>
    </row>
    <row r="31" spans="1:8" ht="12.75">
      <c r="A31" s="69"/>
      <c r="B31" s="41"/>
      <c r="C31" s="35"/>
      <c r="D31" s="35"/>
      <c r="E31" s="35"/>
      <c r="F31" s="72"/>
      <c r="G31" s="55">
        <f t="shared" si="0"/>
        <v>0</v>
      </c>
      <c r="H31" s="35"/>
    </row>
    <row r="32" spans="1:8" ht="12.75">
      <c r="A32" s="69"/>
      <c r="B32" s="41"/>
      <c r="C32" s="35"/>
      <c r="D32" s="35"/>
      <c r="E32" s="35"/>
      <c r="F32" s="72"/>
      <c r="G32" s="55">
        <f t="shared" si="0"/>
        <v>0</v>
      </c>
      <c r="H32" s="35"/>
    </row>
    <row r="33" spans="1:8" ht="12.75">
      <c r="A33" s="69"/>
      <c r="B33" s="41"/>
      <c r="C33" s="35"/>
      <c r="D33" s="35"/>
      <c r="E33" s="35"/>
      <c r="F33" s="72"/>
      <c r="G33" s="55">
        <f t="shared" si="0"/>
        <v>0</v>
      </c>
      <c r="H33" s="35"/>
    </row>
    <row r="34" spans="1:8" ht="12.75">
      <c r="A34" s="69"/>
      <c r="B34" s="41"/>
      <c r="C34" s="35"/>
      <c r="D34" s="35"/>
      <c r="E34" s="35"/>
      <c r="F34" s="72"/>
      <c r="G34" s="55">
        <f t="shared" si="0"/>
        <v>0</v>
      </c>
      <c r="H34" s="35"/>
    </row>
    <row r="35" spans="1:8" ht="12.75">
      <c r="A35" s="63"/>
      <c r="B35" s="42"/>
      <c r="C35" s="37"/>
      <c r="D35" s="37"/>
      <c r="E35" s="37"/>
      <c r="F35" s="74"/>
      <c r="G35" s="82">
        <f t="shared" si="0"/>
        <v>0</v>
      </c>
      <c r="H35" s="35"/>
    </row>
    <row r="36" spans="1:8" ht="9" customHeight="1">
      <c r="A36" s="31"/>
      <c r="B36" s="38"/>
      <c r="C36" s="38"/>
      <c r="D36" s="38"/>
      <c r="E36" s="38"/>
      <c r="F36" s="38"/>
      <c r="G36" s="38"/>
      <c r="H36" s="80"/>
    </row>
    <row r="37" spans="1:8" ht="25.5">
      <c r="A37" s="78" t="s">
        <v>19</v>
      </c>
      <c r="B37" s="77">
        <f aca="true" t="shared" si="1" ref="B37:H37">SUM(B10,B11,B12,B13,B14,B18,B20,B22,B28,B29,B30,B31,B32,B33,B34,B35)</f>
        <v>0</v>
      </c>
      <c r="C37" s="39">
        <f t="shared" si="1"/>
        <v>0</v>
      </c>
      <c r="D37" s="39">
        <f t="shared" si="1"/>
        <v>0</v>
      </c>
      <c r="E37" s="39">
        <f t="shared" si="1"/>
        <v>0</v>
      </c>
      <c r="F37" s="79">
        <f t="shared" si="1"/>
        <v>0</v>
      </c>
      <c r="G37" s="83">
        <f t="shared" si="1"/>
        <v>0</v>
      </c>
      <c r="H37" s="37">
        <f t="shared" si="1"/>
        <v>0</v>
      </c>
    </row>
    <row r="38" spans="1:8" ht="20.25" customHeight="1">
      <c r="A38" s="33" t="s">
        <v>20</v>
      </c>
      <c r="B38" s="8"/>
      <c r="C38" s="8"/>
      <c r="D38" s="8"/>
      <c r="E38" s="8"/>
      <c r="F38" s="8"/>
      <c r="G38" s="9"/>
      <c r="H38" s="10"/>
    </row>
    <row r="39" spans="1:8" ht="20.25" customHeight="1" hidden="1">
      <c r="A39" s="44"/>
      <c r="B39" s="9">
        <f>IF(B37&gt;0,A39+1,0)</f>
        <v>0</v>
      </c>
      <c r="C39" s="9">
        <f>IF(C37&gt;0,B39+1,B39)</f>
        <v>0</v>
      </c>
      <c r="D39" s="9">
        <f>IF(D37&gt;0,C39+1,C39)</f>
        <v>0</v>
      </c>
      <c r="E39" s="9">
        <f>IF(E37&gt;0,D39+1,D39)</f>
        <v>0</v>
      </c>
      <c r="F39" s="9">
        <f>IF(F37&gt;0,E39+1,E39)</f>
        <v>0</v>
      </c>
      <c r="G39" s="9"/>
      <c r="H39" s="10"/>
    </row>
    <row r="40" spans="1:9" ht="12.75">
      <c r="A40" s="48" t="s">
        <v>21</v>
      </c>
      <c r="B40" s="43">
        <f>G37</f>
        <v>0</v>
      </c>
      <c r="C40" s="49" t="s">
        <v>22</v>
      </c>
      <c r="D40" s="45">
        <f>F39</f>
        <v>0</v>
      </c>
      <c r="E40" s="50" t="s">
        <v>23</v>
      </c>
      <c r="F40" s="32"/>
      <c r="G40" s="39">
        <f>IF(B40&gt;0,IF(B40&lt;12500,25000,(25000*(ROUND(B40/D40/25000,0)))),0)</f>
        <v>0</v>
      </c>
      <c r="H40" s="10"/>
      <c r="I40" s="62">
        <f>IF(G37&gt;0,(G37+H37)/G43,0)</f>
        <v>0</v>
      </c>
    </row>
    <row r="41" spans="1:9" ht="21.75" customHeight="1">
      <c r="A41" s="11" t="s">
        <v>24</v>
      </c>
      <c r="B41" s="2"/>
      <c r="C41" s="2"/>
      <c r="D41" s="2"/>
      <c r="E41" s="2"/>
      <c r="F41" s="2"/>
      <c r="G41" s="9"/>
      <c r="H41" s="10"/>
      <c r="I41" s="62">
        <f>IF(G37&gt;0,G43/(G37+H37),0)</f>
        <v>0</v>
      </c>
    </row>
    <row r="42" spans="1:8" ht="27.75" customHeight="1">
      <c r="A42" s="75" t="s">
        <v>42</v>
      </c>
      <c r="B42" s="96"/>
      <c r="C42" s="12"/>
      <c r="D42" s="12"/>
      <c r="E42" s="12"/>
      <c r="F42" s="75"/>
      <c r="G42" s="107" t="s">
        <v>25</v>
      </c>
      <c r="H42" s="108"/>
    </row>
    <row r="43" spans="1:8" ht="13.5" customHeight="1">
      <c r="A43" s="97" t="s">
        <v>43</v>
      </c>
      <c r="B43" s="103">
        <f>IF(H7="Year One",G40+H37,G40)</f>
        <v>0</v>
      </c>
      <c r="C43" s="37">
        <f>IF(C37&gt;0,IF(H7="Year Two",H37+G40,G40),0)</f>
        <v>0</v>
      </c>
      <c r="D43" s="37">
        <f>IF(D37&gt;0,IF(H7="Year Three",H37+G40,G40),0)</f>
        <v>0</v>
      </c>
      <c r="E43" s="37">
        <f>IF(E37&gt;0,IF(H7="Year Four",H37+G40,G40),0)</f>
        <v>0</v>
      </c>
      <c r="F43" s="74">
        <f>IF(F37&gt;0,IF(H7="Year Five",H37+G40,G40),0)</f>
        <v>0</v>
      </c>
      <c r="G43" s="104">
        <f>SUM(B43:F43)</f>
        <v>0</v>
      </c>
      <c r="H43" s="58"/>
    </row>
    <row r="44" spans="1:8" ht="12" customHeight="1">
      <c r="A44" s="78" t="s">
        <v>40</v>
      </c>
      <c r="B44" s="77">
        <f>SUM(B19+B21+B23)</f>
        <v>0</v>
      </c>
      <c r="C44" s="39">
        <f>SUM(C19+C21+C23)</f>
        <v>0</v>
      </c>
      <c r="D44" s="39">
        <f>SUM(D19+D21+D23)</f>
        <v>0</v>
      </c>
      <c r="E44" s="39">
        <f>SUM(E19+E21+E23)</f>
        <v>0</v>
      </c>
      <c r="F44" s="79">
        <f>SUM(F19+F21+F23)</f>
        <v>0</v>
      </c>
      <c r="G44" s="85">
        <f>SUM(B44:F44)</f>
        <v>0</v>
      </c>
      <c r="H44" s="59"/>
    </row>
    <row r="45" spans="1:8" ht="12" customHeight="1">
      <c r="A45" s="78" t="s">
        <v>41</v>
      </c>
      <c r="B45" s="77">
        <f>SUM(B43:B44)</f>
        <v>0</v>
      </c>
      <c r="C45" s="39">
        <f>SUM(C43,C44)</f>
        <v>0</v>
      </c>
      <c r="D45" s="39">
        <f>SUM(D43,D44)</f>
        <v>0</v>
      </c>
      <c r="E45" s="39">
        <f>SUM(E43,E44)</f>
        <v>0</v>
      </c>
      <c r="F45" s="79">
        <f>SUM(F43,F44)</f>
        <v>0</v>
      </c>
      <c r="G45" s="85">
        <f>SUM(B45:F45)</f>
        <v>0</v>
      </c>
      <c r="H45" s="59"/>
    </row>
    <row r="46" spans="1:18" ht="13.5" customHeight="1">
      <c r="A46" s="98" t="s">
        <v>26</v>
      </c>
      <c r="B46" s="41">
        <f>ROUND(IF($H$7="year one",(B45-(SUM(B10:B14))-(SUM(I18:I22)))-(SUM($H$10:$H$14)),(B45-(SUM(B10:B14))-(SUM(I18:I22)))),0)</f>
        <v>0</v>
      </c>
      <c r="C46" s="35">
        <f>ROUND(IF($H$7="year two",(C45-(SUM(C10:C14))-(SUM(J18:J22)))-(SUM($H$10:$H$14)),(C45-(SUM(C10:C14))-(SUM(J18:J22)))),0)</f>
        <v>0</v>
      </c>
      <c r="D46" s="35">
        <f>ROUND(IF($H$7="year three",(D45-(SUM(D10:D14))-(SUM(K18:K22)))-(SUM($H$10:$H$14)),(D45-(SUM(D10:D14))-(SUM(K18:K22)))),0)</f>
        <v>0</v>
      </c>
      <c r="E46" s="35">
        <f>ROUND(IF($H$7="year four",(E45-(SUM(E10:E14))-(SUM(L18:L22)))-(SUM($H$10:$H$14)),(E45-(SUM(E10:E14))-(SUM(L18:L22)))),0)</f>
        <v>0</v>
      </c>
      <c r="F46" s="72">
        <f>ROUND(IF($H$7="year five",(F45-(SUM(F10:F14))-(SUM(M18:M22)))-(SUM($H$10:$H$14)),(F45-(SUM(F10:F14))-(SUM(M18:M22)))),0)</f>
        <v>0</v>
      </c>
      <c r="G46" s="84">
        <f>SUM(B46:F46)</f>
        <v>0</v>
      </c>
      <c r="H46" s="58"/>
      <c r="R46" s="51"/>
    </row>
    <row r="47" spans="1:8" ht="12.75">
      <c r="A47" s="99" t="s">
        <v>27</v>
      </c>
      <c r="B47" s="64"/>
      <c r="C47" s="13"/>
      <c r="D47" s="13"/>
      <c r="E47" s="13"/>
      <c r="F47" s="76"/>
      <c r="G47" s="86"/>
      <c r="H47" s="60"/>
    </row>
    <row r="48" spans="1:8" ht="12.75" customHeight="1">
      <c r="A48" s="100" t="s">
        <v>48</v>
      </c>
      <c r="B48" s="70">
        <f>0.54*B46</f>
        <v>0</v>
      </c>
      <c r="C48" s="46">
        <f>0.54*C46</f>
        <v>0</v>
      </c>
      <c r="D48" s="46">
        <f>0.54*D46</f>
        <v>0</v>
      </c>
      <c r="E48" s="46">
        <f>0.54*E46</f>
        <v>0</v>
      </c>
      <c r="F48" s="88">
        <f>0.54*F46</f>
        <v>0</v>
      </c>
      <c r="G48" s="87">
        <f>SUM(B48:F48)</f>
        <v>0</v>
      </c>
      <c r="H48" s="61"/>
    </row>
    <row r="49" spans="1:8" ht="12.75">
      <c r="A49" s="78" t="s">
        <v>28</v>
      </c>
      <c r="B49" s="106">
        <f>B45+B48</f>
        <v>0</v>
      </c>
      <c r="C49" s="39">
        <f>C45+C48</f>
        <v>0</v>
      </c>
      <c r="D49" s="39">
        <f>D45+D48</f>
        <v>0</v>
      </c>
      <c r="E49" s="39">
        <f>E45+E48</f>
        <v>0</v>
      </c>
      <c r="F49" s="79">
        <f>F45+F48</f>
        <v>0</v>
      </c>
      <c r="G49" s="105">
        <f>SUM(B49:F49)</f>
        <v>0</v>
      </c>
      <c r="H49" s="59"/>
    </row>
    <row r="50" spans="7:8" ht="12.75">
      <c r="G50" s="110"/>
      <c r="H50" s="4" t="s">
        <v>49</v>
      </c>
    </row>
    <row r="52" ht="24" customHeight="1"/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  <row r="57" spans="1:8" ht="12.75">
      <c r="A57" s="9"/>
      <c r="B57" s="9"/>
      <c r="C57" s="9"/>
      <c r="D57" s="9"/>
      <c r="E57" s="9"/>
      <c r="F57" s="9"/>
      <c r="G57" s="9"/>
      <c r="H57" s="9"/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9"/>
      <c r="C59" s="9"/>
      <c r="D59" s="9"/>
      <c r="E59" s="9"/>
      <c r="F59" s="9"/>
      <c r="G59" s="9"/>
      <c r="H59" s="9"/>
    </row>
    <row r="60" spans="1:8" ht="12.75">
      <c r="A60" s="9"/>
      <c r="B60" s="9"/>
      <c r="C60" s="9"/>
      <c r="D60" s="9"/>
      <c r="E60" s="9"/>
      <c r="F60" s="9"/>
      <c r="G60" s="9"/>
      <c r="H60" s="9"/>
    </row>
    <row r="61" spans="1:8" ht="12.75">
      <c r="A61" s="9"/>
      <c r="B61" s="9"/>
      <c r="C61" s="9"/>
      <c r="D61" s="9"/>
      <c r="E61" s="9"/>
      <c r="F61" s="9"/>
      <c r="G61" s="9"/>
      <c r="H61" s="9"/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</sheetData>
  <sheetProtection/>
  <printOptions/>
  <pageMargins left="0.5" right="0.5" top="0.75" bottom="0.75" header="0.5" footer="0.5"/>
  <pageSetup fitToHeight="1" fitToWidth="1" horizontalDpi="300" verticalDpi="300" orientation="portrait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Hyde</dc:creator>
  <cp:keywords/>
  <dc:description/>
  <cp:lastModifiedBy>dhall3</cp:lastModifiedBy>
  <cp:lastPrinted>2013-04-24T12:57:54Z</cp:lastPrinted>
  <dcterms:created xsi:type="dcterms:W3CDTF">1999-05-11T16:55:00Z</dcterms:created>
  <dcterms:modified xsi:type="dcterms:W3CDTF">2019-08-09T12:59:35Z</dcterms:modified>
  <cp:category/>
  <cp:version/>
  <cp:contentType/>
  <cp:contentStatus/>
</cp:coreProperties>
</file>